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ygi\Desktop\BubbleDeck\"/>
    </mc:Choice>
  </mc:AlternateContent>
  <xr:revisionPtr revIDLastSave="0" documentId="13_ncr:1_{E0B89247-0735-4F3B-B213-DBA0DD4607FF}" xr6:coauthVersionLast="47" xr6:coauthVersionMax="47" xr10:uidLastSave="{00000000-0000-0000-0000-000000000000}"/>
  <bookViews>
    <workbookView xWindow="-108" yWindow="-108" windowWidth="23256" windowHeight="12576" activeTab="1" xr2:uid="{F7FC7BA4-E253-4D02-81F3-A99D1076AED1}"/>
  </bookViews>
  <sheets>
    <sheet name="Arkusz1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15" i="1" l="1"/>
  <c r="F5" i="1"/>
  <c r="G5" i="1"/>
  <c r="I5" i="1" s="1"/>
  <c r="J5" i="1" l="1"/>
  <c r="L5" i="1"/>
  <c r="H21" i="1"/>
  <c r="F21" i="1"/>
  <c r="G21" i="1" s="1"/>
  <c r="F20" i="1"/>
  <c r="G20" i="1" s="1"/>
  <c r="F19" i="1"/>
  <c r="G19" i="1" s="1"/>
  <c r="F18" i="1"/>
  <c r="G18" i="1" s="1"/>
  <c r="F17" i="1"/>
  <c r="G17" i="1" s="1"/>
  <c r="F16" i="1"/>
  <c r="G16" i="1" s="1"/>
  <c r="F15" i="1"/>
  <c r="G15" i="1" s="1"/>
  <c r="H11" i="1"/>
  <c r="F11" i="1"/>
  <c r="G11" i="1" s="1"/>
  <c r="F10" i="1"/>
  <c r="G10" i="1" s="1"/>
  <c r="I10" i="1" s="1"/>
  <c r="F9" i="1"/>
  <c r="G9" i="1" s="1"/>
  <c r="I9" i="1" s="1"/>
  <c r="F8" i="1"/>
  <c r="G8" i="1" s="1"/>
  <c r="I8" i="1" s="1"/>
  <c r="F7" i="1"/>
  <c r="G7" i="1" s="1"/>
  <c r="I7" i="1" s="1"/>
  <c r="F6" i="1"/>
  <c r="G6" i="1" s="1"/>
  <c r="I6" i="1" s="1"/>
  <c r="K5" i="1" l="1"/>
  <c r="M5" i="1"/>
  <c r="I11" i="1"/>
  <c r="L11" i="1" s="1"/>
  <c r="L10" i="1"/>
  <c r="J10" i="1"/>
  <c r="J6" i="1"/>
  <c r="L6" i="1"/>
  <c r="L9" i="1"/>
  <c r="J9" i="1"/>
  <c r="L7" i="1"/>
  <c r="J7" i="1"/>
  <c r="J8" i="1"/>
  <c r="L8" i="1"/>
  <c r="J11" i="1" l="1"/>
  <c r="J21" i="1" s="1"/>
  <c r="M21" i="1" s="1"/>
  <c r="J18" i="1"/>
  <c r="M18" i="1" s="1"/>
  <c r="M8" i="1"/>
  <c r="J17" i="1"/>
  <c r="M17" i="1" s="1"/>
  <c r="M7" i="1"/>
  <c r="J20" i="1"/>
  <c r="M20" i="1" s="1"/>
  <c r="M10" i="1"/>
  <c r="J15" i="1"/>
  <c r="M15" i="1" s="1"/>
  <c r="J16" i="1"/>
  <c r="M16" i="1" s="1"/>
  <c r="M6" i="1"/>
  <c r="J19" i="1"/>
  <c r="M19" i="1" s="1"/>
  <c r="M9" i="1"/>
  <c r="K9" i="1"/>
  <c r="K7" i="1"/>
  <c r="K10" i="1"/>
  <c r="K6" i="1"/>
  <c r="K8" i="1"/>
  <c r="M11" i="1" l="1"/>
  <c r="K11" i="1"/>
  <c r="K17" i="1"/>
  <c r="L17" i="1"/>
  <c r="K15" i="1"/>
  <c r="L21" i="1"/>
  <c r="K21" i="1"/>
  <c r="L16" i="1"/>
  <c r="K16" i="1"/>
  <c r="L18" i="1"/>
  <c r="K18" i="1"/>
  <c r="L20" i="1"/>
  <c r="K20" i="1"/>
  <c r="K19" i="1"/>
  <c r="L19" i="1"/>
</calcChain>
</file>

<file path=xl/sharedStrings.xml><?xml version="1.0" encoding="utf-8"?>
<sst xmlns="http://schemas.openxmlformats.org/spreadsheetml/2006/main" count="85" uniqueCount="52">
  <si>
    <t>R</t>
  </si>
  <si>
    <t>170-200</t>
  </si>
  <si>
    <t>230-250</t>
  </si>
  <si>
    <t>280-330</t>
  </si>
  <si>
    <t>330-380</t>
  </si>
  <si>
    <t>380-430</t>
  </si>
  <si>
    <t>430-480</t>
  </si>
  <si>
    <t>520-600</t>
  </si>
  <si>
    <t>Grubość płyty [mm]</t>
  </si>
  <si>
    <t>Zakres standardowy [mm]</t>
  </si>
  <si>
    <t>Objętość Kul [m3]</t>
  </si>
  <si>
    <t>Średnica Kul [mm]</t>
  </si>
  <si>
    <t>Liczba / m2</t>
  </si>
  <si>
    <t>Objętość Kulki [m3/m2]</t>
  </si>
  <si>
    <t xml:space="preserve"> Redukcja masy [tony/m2]</t>
  </si>
  <si>
    <t>Masa płyty BD [tony/m²]</t>
  </si>
  <si>
    <t>Procent</t>
  </si>
  <si>
    <t>Oszczędność CO2 [kg/m²]</t>
  </si>
  <si>
    <t>100% pustych przestrzeni</t>
  </si>
  <si>
    <t xml:space="preserve">70% pustych przestrzeni </t>
  </si>
  <si>
    <t>Płyta BubbleDeck - podstawowe oszczędności</t>
  </si>
  <si>
    <t>Zapotrzebowanie betonu na m2</t>
  </si>
  <si>
    <t>0,18m3</t>
  </si>
  <si>
    <t>0,20m3</t>
  </si>
  <si>
    <t>Rozpiętości w m</t>
  </si>
  <si>
    <t>0,11m3</t>
  </si>
  <si>
    <t>0,15m3</t>
  </si>
  <si>
    <t>0,24m3</t>
  </si>
  <si>
    <t>5m-9m</t>
  </si>
  <si>
    <t>7m-11m</t>
  </si>
  <si>
    <t>9m-13m</t>
  </si>
  <si>
    <t>10m-15m</t>
  </si>
  <si>
    <t>11m-17m</t>
  </si>
  <si>
    <t>12m-19m</t>
  </si>
  <si>
    <t>0,31m3</t>
  </si>
  <si>
    <t>Piłka w odstępach</t>
  </si>
  <si>
    <t>200mm</t>
  </si>
  <si>
    <t>250mm</t>
  </si>
  <si>
    <t>300mm</t>
  </si>
  <si>
    <t>OGRANICZONY EU</t>
  </si>
  <si>
    <t>350mm</t>
  </si>
  <si>
    <t>400mm</t>
  </si>
  <si>
    <t>500mm</t>
  </si>
  <si>
    <t>NR KATALOGOWE</t>
  </si>
  <si>
    <t>BD180</t>
  </si>
  <si>
    <t>BD230</t>
  </si>
  <si>
    <t>BD285</t>
  </si>
  <si>
    <t>BD340</t>
  </si>
  <si>
    <t>BD395</t>
  </si>
  <si>
    <t>BD450</t>
  </si>
  <si>
    <t>BD560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</si>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</sst>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"/>
    <numFmt numFmtId="165" formatCode="0.0000"/>
    <numFmt numFmtId="166" formatCode="0.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166" fontId="0" fillId="0" borderId="1" xfId="0" applyNumberFormat="1" applyBorder="1" applyAlignment="1">
      <alignment horizontal="center" vertical="center"/>
    </xf>
    <xf numFmtId="0" fontId="1" fillId="0" borderId="2" xfId="0" applyFont="1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16" fontId="0" fillId="0" borderId="6" xfId="0" applyNumberFormat="1" applyBorder="1" applyAlignment="1">
      <alignment horizontal="center"/>
    </xf>
    <xf numFmtId="17" fontId="0" fillId="0" borderId="6" xfId="0" applyNumberFormat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0" fillId="2" borderId="6" xfId="0" applyFill="1" applyBorder="1"/>
    <xf numFmtId="0" fontId="0" fillId="2" borderId="1" xfId="0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3" borderId="1" xfId="0" applyFill="1" applyBorder="1" applyAlignment="1">
      <alignment horizontal="center" vertical="center" wrapText="1"/>
    </xf>
    <xf numFmtId="2" fontId="0" fillId="3" borderId="1" xfId="0" applyNumberForma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horizontal="center" vertical="center"/>
    </xf>
    <xf numFmtId="164" fontId="1" fillId="5" borderId="1" xfId="0" applyNumberFormat="1" applyFont="1" applyFill="1" applyBorder="1" applyAlignment="1">
      <alignment horizontal="center" vertical="center"/>
    </xf>
    <xf numFmtId="0" fontId="0" fillId="6" borderId="1" xfId="0" applyFill="1" applyBorder="1" applyAlignment="1">
      <alignment horizontal="center"/>
    </xf>
    <xf numFmtId="0" fontId="0" fillId="6" borderId="5" xfId="0" applyFill="1" applyBorder="1"/>
    <xf numFmtId="0" fontId="0" fillId="6" borderId="1" xfId="0" applyFill="1" applyBorder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5" fontId="0" fillId="6" borderId="1" xfId="0" applyNumberFormat="1" applyFill="1" applyBorder="1" applyAlignment="1">
      <alignment horizontal="center" vertical="center"/>
    </xf>
    <xf numFmtId="2" fontId="0" fillId="6" borderId="1" xfId="0" applyNumberFormat="1" applyFill="1" applyBorder="1" applyAlignment="1">
      <alignment horizontal="center" vertical="center"/>
    </xf>
    <xf numFmtId="164" fontId="1" fillId="6" borderId="1" xfId="0" applyNumberFormat="1" applyFont="1" applyFill="1" applyBorder="1" applyAlignment="1">
      <alignment horizontal="center" vertical="center"/>
    </xf>
    <xf numFmtId="166" fontId="0" fillId="6" borderId="1" xfId="0" applyNumberFormat="1" applyFill="1" applyBorder="1" applyAlignment="1">
      <alignment horizontal="center" vertical="center"/>
    </xf>
    <xf numFmtId="0" fontId="0" fillId="6" borderId="6" xfId="0" applyFill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EEF27F-EB06-4488-9324-7BE0AFB4C402}">
  <dimension ref="A1"/>
  <sheetViews>
    <sheetView workbookViewId="0">
      <selection activeCell="A3" sqref="A3"/>
    </sheetView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C2078A-5510-4B60-8921-5393DFB2E0B7}">
  <dimension ref="A1:O21"/>
  <sheetViews>
    <sheetView tabSelected="1" workbookViewId="0">
      <selection activeCell="H8" sqref="H8"/>
    </sheetView>
  </sheetViews>
  <sheetFormatPr defaultRowHeight="14.4" x14ac:dyDescent="0.3"/>
  <cols>
    <col min="1" max="1" width="18.109375" customWidth="1"/>
    <col min="3" max="3" width="12.77734375" customWidth="1"/>
    <col min="4" max="4" width="17.77734375" customWidth="1"/>
    <col min="8" max="8" width="21.44140625" customWidth="1"/>
    <col min="9" max="9" width="20.44140625" customWidth="1"/>
    <col min="10" max="10" width="15.5546875" customWidth="1"/>
    <col min="11" max="12" width="11.6640625" customWidth="1"/>
    <col min="13" max="13" width="26.33203125" customWidth="1"/>
    <col min="14" max="14" width="16" customWidth="1"/>
    <col min="15" max="15" width="11.6640625" customWidth="1"/>
  </cols>
  <sheetData>
    <row r="1" spans="1:15" x14ac:dyDescent="0.3">
      <c r="A1" s="8" t="s">
        <v>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10"/>
    </row>
    <row r="2" spans="1:15" x14ac:dyDescent="0.3">
      <c r="A2" s="1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2"/>
    </row>
    <row r="3" spans="1:15" x14ac:dyDescent="0.3">
      <c r="A3" s="11"/>
      <c r="B3" s="19" t="s">
        <v>18</v>
      </c>
      <c r="C3" s="18"/>
      <c r="D3" s="23"/>
      <c r="E3" s="18"/>
      <c r="F3" s="18"/>
      <c r="G3" s="18"/>
      <c r="H3" s="18"/>
      <c r="I3" s="18"/>
      <c r="J3" s="18"/>
      <c r="K3" s="18"/>
      <c r="L3" s="18"/>
      <c r="M3" s="20"/>
      <c r="N3" s="21"/>
      <c r="O3" s="22"/>
    </row>
    <row r="4" spans="1:15" ht="43.2" x14ac:dyDescent="0.3">
      <c r="A4" s="11" t="s">
        <v>43</v>
      </c>
      <c r="B4" s="29" t="s">
        <v>8</v>
      </c>
      <c r="C4" s="29" t="s">
        <v>9</v>
      </c>
      <c r="D4" s="14" t="s">
        <v>35</v>
      </c>
      <c r="E4" s="31" t="s">
        <v>11</v>
      </c>
      <c r="F4" s="2" t="s">
        <v>0</v>
      </c>
      <c r="G4" s="2" t="s">
        <v>10</v>
      </c>
      <c r="H4" s="27" t="s">
        <v>12</v>
      </c>
      <c r="I4" s="2" t="s">
        <v>13</v>
      </c>
      <c r="J4" s="31" t="s">
        <v>14</v>
      </c>
      <c r="K4" s="2" t="s">
        <v>15</v>
      </c>
      <c r="L4" s="2" t="s">
        <v>16</v>
      </c>
      <c r="M4" s="2" t="s">
        <v>17</v>
      </c>
      <c r="N4" s="2" t="s">
        <v>21</v>
      </c>
      <c r="O4" s="13" t="s">
        <v>24</v>
      </c>
    </row>
    <row r="5" spans="1:15" x14ac:dyDescent="0.3">
      <c r="A5" s="35" t="s">
        <v>44</v>
      </c>
      <c r="B5" s="36">
        <v>180</v>
      </c>
      <c r="C5" s="36" t="s">
        <v>1</v>
      </c>
      <c r="D5" s="34" t="s">
        <v>39</v>
      </c>
      <c r="E5" s="36">
        <v>135</v>
      </c>
      <c r="F5" s="37">
        <f>E5/2000</f>
        <v>6.7500000000000004E-2</v>
      </c>
      <c r="G5" s="38">
        <f>PI()*4/3*F5^3</f>
        <v>1.2882493375126645E-3</v>
      </c>
      <c r="H5" s="39">
        <v>44.44</v>
      </c>
      <c r="I5" s="37">
        <f>G5*H5</f>
        <v>5.7249800559062806E-2</v>
      </c>
      <c r="J5" s="40">
        <f>I5*2.45</f>
        <v>0.1402620113697039</v>
      </c>
      <c r="K5" s="37">
        <f t="shared" ref="K5:K11" si="0">B5*2.45/1000-J5</f>
        <v>0.30073798863029616</v>
      </c>
      <c r="L5" s="37">
        <f t="shared" ref="L5:L11" si="1">I5/B5*1000</f>
        <v>0.3180544475503489</v>
      </c>
      <c r="M5" s="41">
        <f t="shared" ref="M5:M11" si="2">411*J5</f>
        <v>57.647686672948304</v>
      </c>
      <c r="N5" s="34" t="s">
        <v>39</v>
      </c>
      <c r="O5" s="42" t="s">
        <v>51</v>
      </c>
    </row>
    <row r="6" spans="1:15" x14ac:dyDescent="0.3">
      <c r="A6" s="11" t="s">
        <v>45</v>
      </c>
      <c r="B6" s="30">
        <v>230</v>
      </c>
      <c r="C6" s="30" t="s">
        <v>2</v>
      </c>
      <c r="D6" s="14" t="s">
        <v>36</v>
      </c>
      <c r="E6" s="32">
        <v>180</v>
      </c>
      <c r="F6" s="4">
        <f>E6/2000</f>
        <v>0.09</v>
      </c>
      <c r="G6" s="5">
        <f>PI()*4/3*F6^3</f>
        <v>3.0536280592892784E-3</v>
      </c>
      <c r="H6" s="28">
        <v>25</v>
      </c>
      <c r="I6" s="4">
        <f>G6*H6</f>
        <v>7.634070148223196E-2</v>
      </c>
      <c r="J6" s="33">
        <f>I6*2.45</f>
        <v>0.18703471863146831</v>
      </c>
      <c r="K6" s="4">
        <f t="shared" si="0"/>
        <v>0.37646528136853169</v>
      </c>
      <c r="L6" s="4">
        <f t="shared" si="1"/>
        <v>0.33191609340100853</v>
      </c>
      <c r="M6" s="7">
        <f t="shared" si="2"/>
        <v>76.871269357533478</v>
      </c>
      <c r="N6" s="14" t="s">
        <v>25</v>
      </c>
      <c r="O6" s="16" t="s">
        <v>28</v>
      </c>
    </row>
    <row r="7" spans="1:15" x14ac:dyDescent="0.3">
      <c r="A7" s="11" t="s">
        <v>46</v>
      </c>
      <c r="B7" s="30">
        <v>285</v>
      </c>
      <c r="C7" s="30" t="s">
        <v>3</v>
      </c>
      <c r="D7" s="14" t="s">
        <v>37</v>
      </c>
      <c r="E7" s="32">
        <v>225</v>
      </c>
      <c r="F7" s="4">
        <f t="shared" ref="F7:F11" si="3">E7/2000</f>
        <v>0.1125</v>
      </c>
      <c r="G7" s="5">
        <f t="shared" ref="G7:G11" si="4">PI()*4/3*F7^3</f>
        <v>5.9641173032993731E-3</v>
      </c>
      <c r="H7" s="28">
        <v>16</v>
      </c>
      <c r="I7" s="4">
        <f t="shared" ref="I7:I11" si="5">G7*H7</f>
        <v>9.542587685278997E-2</v>
      </c>
      <c r="J7" s="33">
        <f t="shared" ref="J7:J11" si="6">I7*2.45</f>
        <v>0.23379339828933546</v>
      </c>
      <c r="K7" s="4">
        <f t="shared" si="0"/>
        <v>0.46445660171066461</v>
      </c>
      <c r="L7" s="4">
        <f t="shared" si="1"/>
        <v>0.3348276380799648</v>
      </c>
      <c r="M7" s="7">
        <f t="shared" si="2"/>
        <v>96.08908669691688</v>
      </c>
      <c r="N7" s="14" t="s">
        <v>26</v>
      </c>
      <c r="O7" s="15" t="s">
        <v>29</v>
      </c>
    </row>
    <row r="8" spans="1:15" x14ac:dyDescent="0.3">
      <c r="A8" s="11" t="s">
        <v>47</v>
      </c>
      <c r="B8" s="30">
        <v>340</v>
      </c>
      <c r="C8" s="30" t="s">
        <v>4</v>
      </c>
      <c r="D8" s="14" t="s">
        <v>38</v>
      </c>
      <c r="E8" s="32">
        <v>270</v>
      </c>
      <c r="F8" s="4">
        <f t="shared" si="3"/>
        <v>0.13500000000000001</v>
      </c>
      <c r="G8" s="5">
        <f t="shared" si="4"/>
        <v>1.0305994700101316E-2</v>
      </c>
      <c r="H8" s="28">
        <v>11.111000000000001</v>
      </c>
      <c r="I8" s="4">
        <f t="shared" si="5"/>
        <v>0.11450990711282573</v>
      </c>
      <c r="J8" s="33">
        <f t="shared" si="6"/>
        <v>0.28054927242642308</v>
      </c>
      <c r="K8" s="4">
        <f t="shared" si="0"/>
        <v>0.55245072757357705</v>
      </c>
      <c r="L8" s="4">
        <f t="shared" si="1"/>
        <v>0.33679384444948746</v>
      </c>
      <c r="M8" s="7">
        <f t="shared" si="2"/>
        <v>115.30575096725988</v>
      </c>
      <c r="N8" s="14" t="s">
        <v>22</v>
      </c>
      <c r="O8" s="15" t="s">
        <v>30</v>
      </c>
    </row>
    <row r="9" spans="1:15" x14ac:dyDescent="0.3">
      <c r="A9" s="11" t="s">
        <v>48</v>
      </c>
      <c r="B9" s="30">
        <v>395</v>
      </c>
      <c r="C9" s="30" t="s">
        <v>5</v>
      </c>
      <c r="D9" s="14" t="s">
        <v>40</v>
      </c>
      <c r="E9" s="32">
        <v>315</v>
      </c>
      <c r="F9" s="4">
        <f t="shared" si="3"/>
        <v>0.1575</v>
      </c>
      <c r="G9" s="5">
        <f t="shared" si="4"/>
        <v>1.6365537880253481E-2</v>
      </c>
      <c r="H9" s="28">
        <v>8.1666000000000007</v>
      </c>
      <c r="I9" s="4">
        <f t="shared" si="5"/>
        <v>0.1336508016528781</v>
      </c>
      <c r="J9" s="33">
        <f t="shared" si="6"/>
        <v>0.32744446404955135</v>
      </c>
      <c r="K9" s="4">
        <f t="shared" si="0"/>
        <v>0.64030553595044881</v>
      </c>
      <c r="L9" s="4">
        <f t="shared" si="1"/>
        <v>0.33835645988070406</v>
      </c>
      <c r="M9" s="7">
        <f t="shared" si="2"/>
        <v>134.57967472436562</v>
      </c>
      <c r="N9" s="14" t="s">
        <v>23</v>
      </c>
      <c r="O9" s="17" t="s">
        <v>31</v>
      </c>
    </row>
    <row r="10" spans="1:15" x14ac:dyDescent="0.3">
      <c r="A10" s="11" t="s">
        <v>49</v>
      </c>
      <c r="B10" s="30">
        <v>450</v>
      </c>
      <c r="C10" s="30" t="s">
        <v>6</v>
      </c>
      <c r="D10" s="14" t="s">
        <v>41</v>
      </c>
      <c r="E10" s="32">
        <v>360</v>
      </c>
      <c r="F10" s="4">
        <f t="shared" si="3"/>
        <v>0.18</v>
      </c>
      <c r="G10" s="5">
        <f t="shared" si="4"/>
        <v>2.4429024474314227E-2</v>
      </c>
      <c r="H10" s="28">
        <v>6.25</v>
      </c>
      <c r="I10" s="4">
        <f t="shared" si="5"/>
        <v>0.15268140296446392</v>
      </c>
      <c r="J10" s="33">
        <f t="shared" si="6"/>
        <v>0.37406943726293662</v>
      </c>
      <c r="K10" s="4">
        <f t="shared" si="0"/>
        <v>0.72843056273706341</v>
      </c>
      <c r="L10" s="4">
        <f t="shared" si="1"/>
        <v>0.33929200658769759</v>
      </c>
      <c r="M10" s="7">
        <f t="shared" si="2"/>
        <v>153.74253871506696</v>
      </c>
      <c r="N10" s="14" t="s">
        <v>27</v>
      </c>
      <c r="O10" s="15" t="s">
        <v>32</v>
      </c>
    </row>
    <row r="11" spans="1:15" x14ac:dyDescent="0.3">
      <c r="A11" s="11" t="s">
        <v>50</v>
      </c>
      <c r="B11" s="30">
        <v>560</v>
      </c>
      <c r="C11" s="30" t="s">
        <v>7</v>
      </c>
      <c r="D11" s="14" t="s">
        <v>42</v>
      </c>
      <c r="E11" s="32">
        <v>450</v>
      </c>
      <c r="F11" s="4">
        <f t="shared" si="3"/>
        <v>0.22500000000000001</v>
      </c>
      <c r="G11" s="5">
        <f t="shared" si="4"/>
        <v>4.7712938426394985E-2</v>
      </c>
      <c r="H11" s="28">
        <f>(1/0.5)^2</f>
        <v>4</v>
      </c>
      <c r="I11" s="4">
        <f t="shared" si="5"/>
        <v>0.19085175370557994</v>
      </c>
      <c r="J11" s="33">
        <f t="shared" si="6"/>
        <v>0.46758679657867092</v>
      </c>
      <c r="K11" s="4">
        <f t="shared" si="0"/>
        <v>0.90441320342132925</v>
      </c>
      <c r="L11" s="4">
        <f t="shared" si="1"/>
        <v>0.34080670304567845</v>
      </c>
      <c r="M11" s="7">
        <f t="shared" si="2"/>
        <v>192.17817339383376</v>
      </c>
      <c r="N11" s="14" t="s">
        <v>34</v>
      </c>
      <c r="O11" s="15" t="s">
        <v>33</v>
      </c>
    </row>
    <row r="12" spans="1:15" x14ac:dyDescent="0.3">
      <c r="A12" s="11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14"/>
      <c r="M12" s="14"/>
      <c r="N12" s="14"/>
      <c r="O12" s="15"/>
    </row>
    <row r="13" spans="1:15" x14ac:dyDescent="0.3">
      <c r="A13" s="11"/>
      <c r="B13" s="24"/>
      <c r="C13" s="18"/>
      <c r="D13" s="18"/>
      <c r="E13" s="18"/>
      <c r="F13" s="18"/>
      <c r="G13" s="18"/>
      <c r="H13" s="18"/>
      <c r="I13" s="25" t="s">
        <v>19</v>
      </c>
      <c r="J13" s="18">
        <v>70</v>
      </c>
      <c r="K13" s="18"/>
      <c r="L13" s="18"/>
      <c r="M13" s="18"/>
      <c r="N13" s="18"/>
      <c r="O13" s="26"/>
    </row>
    <row r="14" spans="1:15" ht="43.2" x14ac:dyDescent="0.3">
      <c r="A14" s="11" t="s">
        <v>43</v>
      </c>
      <c r="B14" s="2" t="s">
        <v>8</v>
      </c>
      <c r="C14" s="2" t="s">
        <v>9</v>
      </c>
      <c r="D14" s="14"/>
      <c r="E14" s="2" t="s">
        <v>11</v>
      </c>
      <c r="F14" s="2" t="s">
        <v>0</v>
      </c>
      <c r="G14" s="2" t="s">
        <v>10</v>
      </c>
      <c r="H14" s="2" t="s">
        <v>12</v>
      </c>
      <c r="I14" s="2"/>
      <c r="J14" s="2" t="s">
        <v>14</v>
      </c>
      <c r="K14" s="2" t="s">
        <v>15</v>
      </c>
      <c r="L14" s="2" t="s">
        <v>16</v>
      </c>
      <c r="M14" s="2" t="s">
        <v>17</v>
      </c>
      <c r="N14" s="14"/>
      <c r="O14" s="15"/>
    </row>
    <row r="15" spans="1:15" x14ac:dyDescent="0.3">
      <c r="A15" s="11" t="s">
        <v>44</v>
      </c>
      <c r="B15" s="3">
        <v>180</v>
      </c>
      <c r="C15" s="3" t="s">
        <v>1</v>
      </c>
      <c r="D15" s="14" t="s">
        <v>39</v>
      </c>
      <c r="E15" s="3">
        <v>135</v>
      </c>
      <c r="F15" s="4">
        <f>E15/2000</f>
        <v>6.7500000000000004E-2</v>
      </c>
      <c r="G15" s="5">
        <f>PI()*4/3*F15^3</f>
        <v>1.2882493375126645E-3</v>
      </c>
      <c r="H15" s="6">
        <v>44.44</v>
      </c>
      <c r="I15" s="4"/>
      <c r="J15" s="4">
        <f t="shared" ref="J15:J21" si="7">J5*$J$13/100</f>
        <v>9.8183407958792726E-2</v>
      </c>
      <c r="K15" s="4">
        <f t="shared" ref="K15:K21" si="8">B5*2.45/1000-J15</f>
        <v>0.34281659204120735</v>
      </c>
      <c r="L15" s="4">
        <f t="shared" ref="L15:L21" si="9">J15/(B5*2.45/1000)</f>
        <v>0.22263811328524424</v>
      </c>
      <c r="M15" s="7">
        <f t="shared" ref="M15:M21" si="10">411*J15</f>
        <v>40.35338067106381</v>
      </c>
      <c r="N15" s="14"/>
      <c r="O15" s="15"/>
    </row>
    <row r="16" spans="1:15" x14ac:dyDescent="0.3">
      <c r="A16" s="11" t="s">
        <v>45</v>
      </c>
      <c r="B16" s="3">
        <v>230</v>
      </c>
      <c r="C16" s="3" t="s">
        <v>2</v>
      </c>
      <c r="D16" s="14" t="s">
        <v>36</v>
      </c>
      <c r="E16" s="3">
        <v>180</v>
      </c>
      <c r="F16" s="4">
        <f>E16/2000</f>
        <v>0.09</v>
      </c>
      <c r="G16" s="5">
        <f>PI()*4/3*F16^3</f>
        <v>3.0536280592892784E-3</v>
      </c>
      <c r="H16" s="6">
        <v>25</v>
      </c>
      <c r="I16" s="4"/>
      <c r="J16" s="4">
        <f t="shared" si="7"/>
        <v>0.13092430304202782</v>
      </c>
      <c r="K16" s="4">
        <f t="shared" si="8"/>
        <v>0.43257569695797216</v>
      </c>
      <c r="L16" s="4">
        <f t="shared" si="9"/>
        <v>0.23234126538070599</v>
      </c>
      <c r="M16" s="7">
        <f t="shared" si="10"/>
        <v>53.809888550273435</v>
      </c>
      <c r="N16" s="14"/>
      <c r="O16" s="15"/>
    </row>
    <row r="17" spans="1:15" x14ac:dyDescent="0.3">
      <c r="A17" s="11" t="s">
        <v>46</v>
      </c>
      <c r="B17" s="3">
        <v>285</v>
      </c>
      <c r="C17" s="3" t="s">
        <v>3</v>
      </c>
      <c r="D17" s="14" t="s">
        <v>37</v>
      </c>
      <c r="E17" s="3">
        <v>225</v>
      </c>
      <c r="F17" s="4">
        <f t="shared" ref="F17:F21" si="11">E17/2000</f>
        <v>0.1125</v>
      </c>
      <c r="G17" s="5">
        <f t="shared" ref="G17:G21" si="12">PI()*4/3*F17^3</f>
        <v>5.9641173032993731E-3</v>
      </c>
      <c r="H17" s="6">
        <v>16</v>
      </c>
      <c r="I17" s="4"/>
      <c r="J17" s="4">
        <f t="shared" si="7"/>
        <v>0.16365537880253481</v>
      </c>
      <c r="K17" s="4">
        <f t="shared" si="8"/>
        <v>0.53459462119746526</v>
      </c>
      <c r="L17" s="4">
        <f t="shared" si="9"/>
        <v>0.23437934665597537</v>
      </c>
      <c r="M17" s="7">
        <f t="shared" si="10"/>
        <v>67.262360687841806</v>
      </c>
      <c r="N17" s="14"/>
      <c r="O17" s="15"/>
    </row>
    <row r="18" spans="1:15" x14ac:dyDescent="0.3">
      <c r="A18" s="11" t="s">
        <v>47</v>
      </c>
      <c r="B18" s="3">
        <v>340</v>
      </c>
      <c r="C18" s="3" t="s">
        <v>4</v>
      </c>
      <c r="D18" s="14" t="s">
        <v>38</v>
      </c>
      <c r="E18" s="3">
        <v>270</v>
      </c>
      <c r="F18" s="4">
        <f t="shared" si="11"/>
        <v>0.13500000000000001</v>
      </c>
      <c r="G18" s="5">
        <f t="shared" si="12"/>
        <v>1.0305994700101316E-2</v>
      </c>
      <c r="H18" s="6">
        <v>11.111000000000001</v>
      </c>
      <c r="I18" s="4"/>
      <c r="J18" s="4">
        <f t="shared" si="7"/>
        <v>0.19638449069849617</v>
      </c>
      <c r="K18" s="4">
        <f t="shared" si="8"/>
        <v>0.6366155093015039</v>
      </c>
      <c r="L18" s="4">
        <f t="shared" si="9"/>
        <v>0.23575569111464123</v>
      </c>
      <c r="M18" s="7">
        <f t="shared" si="10"/>
        <v>80.714025677081921</v>
      </c>
      <c r="N18" s="14"/>
      <c r="O18" s="15"/>
    </row>
    <row r="19" spans="1:15" x14ac:dyDescent="0.3">
      <c r="A19" s="11" t="s">
        <v>48</v>
      </c>
      <c r="B19" s="3">
        <v>395</v>
      </c>
      <c r="C19" s="3" t="s">
        <v>5</v>
      </c>
      <c r="D19" s="14" t="s">
        <v>40</v>
      </c>
      <c r="E19" s="3">
        <v>315</v>
      </c>
      <c r="F19" s="4">
        <f t="shared" si="11"/>
        <v>0.1575</v>
      </c>
      <c r="G19" s="5">
        <f t="shared" si="12"/>
        <v>1.6365537880253481E-2</v>
      </c>
      <c r="H19" s="6">
        <v>8.1666000000000007</v>
      </c>
      <c r="I19" s="4"/>
      <c r="J19" s="4">
        <f t="shared" si="7"/>
        <v>0.22921112483468595</v>
      </c>
      <c r="K19" s="4">
        <f t="shared" si="8"/>
        <v>0.73853887516531413</v>
      </c>
      <c r="L19" s="4">
        <f t="shared" si="9"/>
        <v>0.23684952191649281</v>
      </c>
      <c r="M19" s="7">
        <f t="shared" si="10"/>
        <v>94.205772307055923</v>
      </c>
      <c r="N19" s="14"/>
      <c r="O19" s="15"/>
    </row>
    <row r="20" spans="1:15" x14ac:dyDescent="0.3">
      <c r="A20" s="11" t="s">
        <v>49</v>
      </c>
      <c r="B20" s="3">
        <v>450</v>
      </c>
      <c r="C20" s="3" t="s">
        <v>6</v>
      </c>
      <c r="D20" s="14" t="s">
        <v>41</v>
      </c>
      <c r="E20" s="3">
        <v>360</v>
      </c>
      <c r="F20" s="4">
        <f t="shared" si="11"/>
        <v>0.18</v>
      </c>
      <c r="G20" s="5">
        <f t="shared" si="12"/>
        <v>2.4429024474314227E-2</v>
      </c>
      <c r="H20" s="6">
        <v>6.25</v>
      </c>
      <c r="I20" s="4"/>
      <c r="J20" s="4">
        <f t="shared" si="7"/>
        <v>0.26184860608405564</v>
      </c>
      <c r="K20" s="4">
        <f t="shared" si="8"/>
        <v>0.84065139391594434</v>
      </c>
      <c r="L20" s="4">
        <f t="shared" si="9"/>
        <v>0.23750440461138833</v>
      </c>
      <c r="M20" s="7">
        <f t="shared" si="10"/>
        <v>107.61977710054687</v>
      </c>
      <c r="N20" s="14"/>
      <c r="O20" s="15"/>
    </row>
    <row r="21" spans="1:15" x14ac:dyDescent="0.3">
      <c r="A21" s="11" t="s">
        <v>50</v>
      </c>
      <c r="B21" s="3">
        <v>560</v>
      </c>
      <c r="C21" s="3" t="s">
        <v>7</v>
      </c>
      <c r="D21" s="14" t="s">
        <v>42</v>
      </c>
      <c r="E21" s="3">
        <v>450</v>
      </c>
      <c r="F21" s="4">
        <f t="shared" si="11"/>
        <v>0.22500000000000001</v>
      </c>
      <c r="G21" s="5">
        <f t="shared" si="12"/>
        <v>4.7712938426394985E-2</v>
      </c>
      <c r="H21" s="6">
        <f>(1/0.5)^2</f>
        <v>4</v>
      </c>
      <c r="I21" s="4"/>
      <c r="J21" s="4">
        <f t="shared" si="7"/>
        <v>0.32731075760506961</v>
      </c>
      <c r="K21" s="4">
        <f t="shared" si="8"/>
        <v>1.0446892423949306</v>
      </c>
      <c r="L21" s="4">
        <f t="shared" si="9"/>
        <v>0.23856469213197493</v>
      </c>
      <c r="M21" s="7">
        <f t="shared" si="10"/>
        <v>134.52472137568361</v>
      </c>
      <c r="N21" s="14"/>
      <c r="O21" s="15"/>
    </row>
  </sheetData>
  <phoneticPr fontId="3" type="noConversion"/>
  <pageMargins left="0.7" right="0.7" top="0.75" bottom="0.75" header="0.3" footer="0.3"/>
  <pageSetup paperSize="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Arkusz1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Kim Breuning</dc:creator>
  <cp:lastModifiedBy>Marcin Wysocki</cp:lastModifiedBy>
  <cp:lastPrinted>2024-09-04T11:52:30Z</cp:lastPrinted>
  <dcterms:created xsi:type="dcterms:W3CDTF">2024-09-04T08:53:47Z</dcterms:created>
  <dcterms:modified xsi:type="dcterms:W3CDTF">2025-11-22T16:08:56Z</dcterms:modified>
</cp:coreProperties>
</file>